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272" windowHeight="6828" tabRatio="707" activeTab="0"/>
  </bookViews>
  <sheets>
    <sheet name="VAWA FFY21 AA" sheetId="1" r:id="rId1"/>
  </sheets>
  <definedNames/>
  <calcPr fullCalcOnLoad="1"/>
</workbook>
</file>

<file path=xl/sharedStrings.xml><?xml version="1.0" encoding="utf-8"?>
<sst xmlns="http://schemas.openxmlformats.org/spreadsheetml/2006/main" count="123" uniqueCount="77">
  <si>
    <t>Amount</t>
  </si>
  <si>
    <t>Law</t>
  </si>
  <si>
    <t>Service</t>
  </si>
  <si>
    <t>Federal</t>
  </si>
  <si>
    <t>Required</t>
  </si>
  <si>
    <t>Enforcement</t>
  </si>
  <si>
    <t>Prosecution</t>
  </si>
  <si>
    <t>Providers</t>
  </si>
  <si>
    <t>Courts</t>
  </si>
  <si>
    <t>Discretionary</t>
  </si>
  <si>
    <t>Match</t>
  </si>
  <si>
    <t>PURPOSE:  SPECIALIZED UNITS</t>
  </si>
  <si>
    <t>Program Title:  Domestic Violence and Sexual Assault</t>
  </si>
  <si>
    <t xml:space="preserve">  Prosecution</t>
  </si>
  <si>
    <t>Cook County State's Attorney's Office</t>
  </si>
  <si>
    <t>PURPOSE:  VICTIM SERVICES</t>
  </si>
  <si>
    <t xml:space="preserve"> </t>
  </si>
  <si>
    <t>TOTALS</t>
  </si>
  <si>
    <t>FUNDS REMAINING</t>
  </si>
  <si>
    <t>Program Title:  Domestic Violence Multi-Disciplinary</t>
  </si>
  <si>
    <t xml:space="preserve">  Team Response</t>
  </si>
  <si>
    <t>McLean County State's Attorney's Office</t>
  </si>
  <si>
    <t>Peoria County State's Attorney's Office</t>
  </si>
  <si>
    <t>St. Clair County State's Attorney's Office</t>
  </si>
  <si>
    <t>St. Clair County Probation Department</t>
  </si>
  <si>
    <t>Center for the Prevention of Abuse</t>
  </si>
  <si>
    <t>Program Title:  Sexual Assauult Multi-Disciplinary</t>
  </si>
  <si>
    <t>Kankakee County State's Attorney's Office</t>
  </si>
  <si>
    <t>Mid Central Community Action, Inc.</t>
  </si>
  <si>
    <t>KC-CASA</t>
  </si>
  <si>
    <t>Violence Prevention Center of Southwestern Illinois</t>
  </si>
  <si>
    <t>Kankakee County Probation Department</t>
  </si>
  <si>
    <t>St. Clair County Sheriff's Department</t>
  </si>
  <si>
    <t>Program Title:  Sexual Assault Medical Advocacy</t>
  </si>
  <si>
    <t>Illinois Attorney General's Office</t>
  </si>
  <si>
    <t>Kankakee County Sheriff's Department</t>
  </si>
  <si>
    <t>Chicago Police Department</t>
  </si>
  <si>
    <t>Peoria County Sheriff's Department</t>
  </si>
  <si>
    <t>Peoria Police Department</t>
  </si>
  <si>
    <t>Program Title:  Domestic Violence Law Enforcement</t>
  </si>
  <si>
    <t>McLean County Sheriff's Department</t>
  </si>
  <si>
    <t>Bloomington Police Department</t>
  </si>
  <si>
    <t>Peoria County Probation Department</t>
  </si>
  <si>
    <t>N/R</t>
  </si>
  <si>
    <t>Lifespan</t>
  </si>
  <si>
    <t>Center for Prevention of Abuse</t>
  </si>
  <si>
    <t>KC CASA</t>
  </si>
  <si>
    <t>Peoria County Sheriff</t>
  </si>
  <si>
    <t>Violence Prevention Center of Southwestern IL</t>
  </si>
  <si>
    <t>10th Judicial Cirucit</t>
  </si>
  <si>
    <t>Kankakee County State's Attorney's Office (Pending YR3)</t>
  </si>
  <si>
    <t>Cook County State's Attorney's Office (Pending YR3)</t>
  </si>
  <si>
    <t>Peoria County Sheriff (Pending YR3)</t>
  </si>
  <si>
    <t>St. Clair County Sheriff's Department (Pending YR3)</t>
  </si>
  <si>
    <t>10th Judicial Cirucit (Pending YR3)</t>
  </si>
  <si>
    <t>S.T.O.P. Violence Against Women</t>
  </si>
  <si>
    <t>Attachment A</t>
  </si>
  <si>
    <t>Original</t>
  </si>
  <si>
    <t>Rape Victim Advocates</t>
  </si>
  <si>
    <t>Returned Funds</t>
  </si>
  <si>
    <t xml:space="preserve">Revised </t>
  </si>
  <si>
    <t>Returned</t>
  </si>
  <si>
    <t>Returned XX/XX/XX</t>
  </si>
  <si>
    <t>Grant Funds</t>
  </si>
  <si>
    <t>Administrative</t>
  </si>
  <si>
    <t>Award Total</t>
  </si>
  <si>
    <t>Culturally Specific Set-Aside</t>
  </si>
  <si>
    <t>FFY21 Plan</t>
  </si>
  <si>
    <t>Grants</t>
  </si>
  <si>
    <t>Award</t>
  </si>
  <si>
    <t>Admin</t>
  </si>
  <si>
    <t>*</t>
  </si>
  <si>
    <t>Family Rescue</t>
  </si>
  <si>
    <t>Life Span</t>
  </si>
  <si>
    <t>Call for Help</t>
  </si>
  <si>
    <t>*Grant funded with money from multiple awards.</t>
  </si>
  <si>
    <t>Healthcare Alternative Systems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</si>
</sst>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&quot;$&quot;#,##0.00;\(&quot;$&quot;#,##0.00\)"/>
    <numFmt numFmtId="167" formatCode="[$-409]dddd\,\ mmmm\ dd\,\ yyyy"/>
    <numFmt numFmtId="168" formatCode="[$-409]mmm\-yy;@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%"/>
    <numFmt numFmtId="176" formatCode="#,##0.000000000000000"/>
    <numFmt numFmtId="177" formatCode="#,##0.0000000000000"/>
    <numFmt numFmtId="178" formatCode="&quot;$&quot;#,##0.00"/>
    <numFmt numFmtId="179" formatCode="&quot;$&quot;#,##0.0"/>
  </numFmts>
  <fonts count="48"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5" fontId="6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15" xfId="44" applyNumberFormat="1" applyFont="1" applyBorder="1" applyAlignment="1">
      <alignment horizontal="right"/>
    </xf>
    <xf numFmtId="5" fontId="6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5" fontId="6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5" fontId="6" fillId="0" borderId="17" xfId="0" applyNumberFormat="1" applyFont="1" applyBorder="1" applyAlignment="1">
      <alignment horizontal="right"/>
    </xf>
    <xf numFmtId="5" fontId="6" fillId="0" borderId="18" xfId="0" applyNumberFormat="1" applyFont="1" applyFill="1" applyBorder="1" applyAlignment="1">
      <alignment horizontal="right"/>
    </xf>
    <xf numFmtId="169" fontId="6" fillId="0" borderId="19" xfId="44" applyNumberFormat="1" applyFont="1" applyFill="1" applyBorder="1" applyAlignment="1">
      <alignment horizontal="right"/>
    </xf>
    <xf numFmtId="169" fontId="6" fillId="0" borderId="20" xfId="4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5" fontId="6" fillId="33" borderId="17" xfId="0" applyNumberFormat="1" applyFont="1" applyFill="1" applyBorder="1" applyAlignment="1">
      <alignment horizontal="right"/>
    </xf>
    <xf numFmtId="5" fontId="6" fillId="33" borderId="22" xfId="0" applyNumberFormat="1" applyFont="1" applyFill="1" applyBorder="1" applyAlignment="1">
      <alignment horizontal="right"/>
    </xf>
    <xf numFmtId="5" fontId="6" fillId="33" borderId="18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5" fontId="6" fillId="0" borderId="24" xfId="0" applyNumberFormat="1" applyFont="1" applyBorder="1" applyAlignment="1">
      <alignment horizontal="right"/>
    </xf>
    <xf numFmtId="5" fontId="6" fillId="0" borderId="24" xfId="0" applyNumberFormat="1" applyFont="1" applyFill="1" applyBorder="1" applyAlignment="1">
      <alignment horizontal="right"/>
    </xf>
    <xf numFmtId="5" fontId="6" fillId="0" borderId="25" xfId="0" applyNumberFormat="1" applyFont="1" applyBorder="1" applyAlignment="1">
      <alignment horizontal="right"/>
    </xf>
    <xf numFmtId="5" fontId="6" fillId="33" borderId="24" xfId="0" applyNumberFormat="1" applyFont="1" applyFill="1" applyBorder="1" applyAlignment="1">
      <alignment horizontal="right"/>
    </xf>
    <xf numFmtId="169" fontId="6" fillId="0" borderId="20" xfId="44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69" fontId="6" fillId="0" borderId="0" xfId="44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5" fontId="6" fillId="0" borderId="10" xfId="0" applyNumberFormat="1" applyFont="1" applyFill="1" applyBorder="1" applyAlignment="1">
      <alignment horizontal="right"/>
    </xf>
    <xf numFmtId="169" fontId="6" fillId="0" borderId="10" xfId="44" applyNumberFormat="1" applyFont="1" applyBorder="1" applyAlignment="1">
      <alignment horizontal="right"/>
    </xf>
    <xf numFmtId="169" fontId="6" fillId="0" borderId="14" xfId="0" applyNumberFormat="1" applyFont="1" applyBorder="1" applyAlignment="1">
      <alignment horizontal="right"/>
    </xf>
    <xf numFmtId="169" fontId="6" fillId="0" borderId="14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169" fontId="8" fillId="0" borderId="17" xfId="0" applyNumberFormat="1" applyFont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1" fillId="13" borderId="0" xfId="0" applyFont="1" applyFill="1" applyAlignment="1">
      <alignment/>
    </xf>
    <xf numFmtId="14" fontId="1" fillId="13" borderId="26" xfId="0" applyNumberFormat="1" applyFont="1" applyFill="1" applyBorder="1" applyAlignment="1">
      <alignment/>
    </xf>
    <xf numFmtId="0" fontId="1" fillId="13" borderId="26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6" fontId="1" fillId="7" borderId="26" xfId="0" applyNumberFormat="1" applyFont="1" applyFill="1" applyBorder="1" applyAlignment="1">
      <alignment/>
    </xf>
    <xf numFmtId="6" fontId="1" fillId="7" borderId="0" xfId="0" applyNumberFormat="1" applyFont="1" applyFill="1" applyAlignment="1">
      <alignment/>
    </xf>
    <xf numFmtId="0" fontId="1" fillId="34" borderId="26" xfId="0" applyFont="1" applyFill="1" applyBorder="1" applyAlignment="1">
      <alignment/>
    </xf>
    <xf numFmtId="5" fontId="6" fillId="6" borderId="12" xfId="0" applyNumberFormat="1" applyFont="1" applyFill="1" applyBorder="1" applyAlignment="1">
      <alignment horizontal="right"/>
    </xf>
    <xf numFmtId="169" fontId="6" fillId="6" borderId="17" xfId="0" applyNumberFormat="1" applyFont="1" applyFill="1" applyBorder="1" applyAlignment="1">
      <alignment horizontal="right"/>
    </xf>
    <xf numFmtId="5" fontId="6" fillId="6" borderId="14" xfId="0" applyNumberFormat="1" applyFont="1" applyFill="1" applyBorder="1" applyAlignment="1">
      <alignment horizontal="right"/>
    </xf>
    <xf numFmtId="169" fontId="6" fillId="6" borderId="14" xfId="0" applyNumberFormat="1" applyFont="1" applyFill="1" applyBorder="1" applyAlignment="1">
      <alignment horizontal="right"/>
    </xf>
    <xf numFmtId="169" fontId="8" fillId="6" borderId="17" xfId="0" applyNumberFormat="1" applyFont="1" applyFill="1" applyBorder="1" applyAlignment="1">
      <alignment horizontal="right"/>
    </xf>
    <xf numFmtId="5" fontId="6" fillId="6" borderId="24" xfId="0" applyNumberFormat="1" applyFont="1" applyFill="1" applyBorder="1" applyAlignment="1">
      <alignment horizontal="right"/>
    </xf>
    <xf numFmtId="5" fontId="6" fillId="6" borderId="17" xfId="0" applyNumberFormat="1" applyFont="1" applyFill="1" applyBorder="1" applyAlignment="1">
      <alignment horizontal="right"/>
    </xf>
    <xf numFmtId="5" fontId="6" fillId="6" borderId="22" xfId="0" applyNumberFormat="1" applyFont="1" applyFill="1" applyBorder="1" applyAlignment="1">
      <alignment horizontal="right"/>
    </xf>
    <xf numFmtId="5" fontId="6" fillId="6" borderId="18" xfId="0" applyNumberFormat="1" applyFont="1" applyFill="1" applyBorder="1" applyAlignment="1">
      <alignment horizontal="right"/>
    </xf>
    <xf numFmtId="5" fontId="6" fillId="35" borderId="18" xfId="0" applyNumberFormat="1" applyFont="1" applyFill="1" applyBorder="1" applyAlignment="1">
      <alignment horizontal="right"/>
    </xf>
    <xf numFmtId="169" fontId="6" fillId="35" borderId="20" xfId="44" applyNumberFormat="1" applyFont="1" applyFill="1" applyBorder="1" applyAlignment="1">
      <alignment horizontal="right"/>
    </xf>
    <xf numFmtId="5" fontId="7" fillId="33" borderId="18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/>
    </xf>
    <xf numFmtId="169" fontId="28" fillId="0" borderId="0" xfId="57" applyNumberFormat="1" applyFont="1">
      <alignment/>
      <protection/>
    </xf>
    <xf numFmtId="178" fontId="1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78" fontId="1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93"/>
  <sheetViews>
    <sheetView tabSelected="1" workbookViewId="0" topLeftCell="A1">
      <selection activeCell="T82" sqref="T82"/>
    </sheetView>
  </sheetViews>
  <sheetFormatPr defaultColWidth="9.140625" defaultRowHeight="12.75"/>
  <cols>
    <col min="1" max="1" width="7.7109375" style="58" bestFit="1" customWidth="1"/>
    <col min="2" max="2" width="1.8515625" style="1" customWidth="1"/>
    <col min="3" max="3" width="42.7109375" style="1" customWidth="1"/>
    <col min="4" max="4" width="10.8515625" style="1" bestFit="1" customWidth="1"/>
    <col min="5" max="5" width="10.8515625" style="1" customWidth="1"/>
    <col min="6" max="6" width="11.00390625" style="1" customWidth="1"/>
    <col min="7" max="7" width="9.00390625" style="1" bestFit="1" customWidth="1"/>
    <col min="8" max="8" width="11.8515625" style="1" bestFit="1" customWidth="1"/>
    <col min="9" max="9" width="8.28125" style="1" bestFit="1" customWidth="1"/>
    <col min="10" max="10" width="12.7109375" style="1" bestFit="1" customWidth="1"/>
    <col min="11" max="11" width="9.00390625" style="1" customWidth="1"/>
    <col min="12" max="12" width="0.9921875" style="1" customWidth="1"/>
    <col min="13" max="13" width="10.140625" style="1" hidden="1" customWidth="1"/>
    <col min="14" max="16" width="0" style="1" hidden="1" customWidth="1"/>
    <col min="17" max="17" width="11.8515625" style="1" hidden="1" customWidth="1"/>
    <col min="18" max="19" width="0" style="1" hidden="1" customWidth="1"/>
    <col min="20" max="16384" width="9.140625" style="1" customWidth="1"/>
  </cols>
  <sheetData>
    <row r="1" spans="3:11" ht="17.25">
      <c r="C1" s="57"/>
      <c r="D1" s="31"/>
      <c r="E1" s="29" t="s">
        <v>55</v>
      </c>
      <c r="F1" s="31"/>
      <c r="G1" s="31"/>
      <c r="H1" s="31"/>
      <c r="I1" s="31"/>
      <c r="J1" s="31"/>
      <c r="K1" s="31"/>
    </row>
    <row r="2" spans="3:11" ht="17.25">
      <c r="C2" s="30"/>
      <c r="D2" s="30"/>
      <c r="E2" s="29" t="s">
        <v>67</v>
      </c>
      <c r="F2" s="30"/>
      <c r="G2" s="29"/>
      <c r="H2" s="30"/>
      <c r="I2" s="30"/>
      <c r="J2" s="30"/>
      <c r="K2" s="31"/>
    </row>
    <row r="3" spans="3:15" ht="17.25">
      <c r="C3" s="31"/>
      <c r="D3" s="31"/>
      <c r="E3" s="29" t="s">
        <v>56</v>
      </c>
      <c r="F3" s="31"/>
      <c r="G3" s="31"/>
      <c r="H3" s="31"/>
      <c r="I3" s="31"/>
      <c r="J3" s="31"/>
      <c r="K3" s="31"/>
      <c r="M3" s="61"/>
      <c r="N3" s="62" t="s">
        <v>59</v>
      </c>
      <c r="O3" s="62"/>
    </row>
    <row r="4" spans="2:19" ht="13.5" customHeight="1">
      <c r="B4" s="2"/>
      <c r="C4" s="4"/>
      <c r="D4" s="5" t="s">
        <v>1</v>
      </c>
      <c r="E4" s="22"/>
      <c r="F4" s="5" t="s">
        <v>2</v>
      </c>
      <c r="G4" s="22"/>
      <c r="H4" s="5"/>
      <c r="I4" s="5"/>
      <c r="J4" s="5" t="s">
        <v>3</v>
      </c>
      <c r="K4" s="5" t="s">
        <v>4</v>
      </c>
      <c r="M4" s="60" t="s">
        <v>1</v>
      </c>
      <c r="N4" s="60"/>
      <c r="O4" s="60" t="s">
        <v>2</v>
      </c>
      <c r="P4" s="60"/>
      <c r="Q4" s="60"/>
      <c r="R4" s="60"/>
      <c r="S4" s="60"/>
    </row>
    <row r="5" spans="2:19" ht="13.5" customHeight="1">
      <c r="B5" s="2"/>
      <c r="C5" s="4"/>
      <c r="D5" s="5" t="s">
        <v>5</v>
      </c>
      <c r="E5" s="22" t="s">
        <v>6</v>
      </c>
      <c r="F5" s="5" t="s">
        <v>7</v>
      </c>
      <c r="G5" s="22" t="s">
        <v>8</v>
      </c>
      <c r="H5" s="5" t="s">
        <v>9</v>
      </c>
      <c r="I5" s="5" t="s">
        <v>61</v>
      </c>
      <c r="J5" s="5" t="s">
        <v>0</v>
      </c>
      <c r="K5" s="5" t="s">
        <v>10</v>
      </c>
      <c r="M5" s="60" t="s">
        <v>5</v>
      </c>
      <c r="N5" s="60" t="s">
        <v>6</v>
      </c>
      <c r="O5" s="60" t="s">
        <v>7</v>
      </c>
      <c r="P5" s="60" t="s">
        <v>8</v>
      </c>
      <c r="Q5" s="60" t="s">
        <v>9</v>
      </c>
      <c r="R5" s="60" t="s">
        <v>57</v>
      </c>
      <c r="S5" s="60" t="s">
        <v>60</v>
      </c>
    </row>
    <row r="6" spans="2:19" ht="0.75" customHeight="1" thickBot="1">
      <c r="B6" s="32"/>
      <c r="C6" s="6"/>
      <c r="D6" s="7"/>
      <c r="E6" s="27"/>
      <c r="F6" s="7"/>
      <c r="G6" s="27"/>
      <c r="H6" s="7"/>
      <c r="I6" s="7"/>
      <c r="J6" s="7"/>
      <c r="K6" s="7"/>
      <c r="M6" s="60"/>
      <c r="N6" s="60"/>
      <c r="O6" s="60"/>
      <c r="P6" s="60"/>
      <c r="Q6" s="60"/>
      <c r="R6" s="60"/>
      <c r="S6" s="60"/>
    </row>
    <row r="7" spans="2:19" ht="13.5" customHeight="1" thickTop="1">
      <c r="B7" s="34" t="s">
        <v>11</v>
      </c>
      <c r="C7" s="8"/>
      <c r="D7" s="9"/>
      <c r="E7" s="28"/>
      <c r="F7" s="9"/>
      <c r="G7" s="28"/>
      <c r="H7" s="9"/>
      <c r="I7" s="67"/>
      <c r="J7" s="35"/>
      <c r="K7" s="33"/>
      <c r="M7" s="61"/>
      <c r="N7" s="62"/>
      <c r="O7" s="62"/>
      <c r="P7" s="62"/>
      <c r="Q7" s="62"/>
      <c r="R7" s="62"/>
      <c r="S7" s="62"/>
    </row>
    <row r="8" spans="2:19" ht="4.5" customHeight="1">
      <c r="B8" s="20"/>
      <c r="C8" s="10"/>
      <c r="D8" s="52"/>
      <c r="E8" s="53"/>
      <c r="F8" s="52"/>
      <c r="G8" s="53"/>
      <c r="H8" s="52"/>
      <c r="I8" s="68"/>
      <c r="J8" s="36"/>
      <c r="K8" s="12"/>
      <c r="M8" s="63"/>
      <c r="N8" s="63"/>
      <c r="O8" s="63"/>
      <c r="P8" s="63"/>
      <c r="Q8" s="63"/>
      <c r="R8" s="63"/>
      <c r="S8" s="63"/>
    </row>
    <row r="9" spans="2:19" ht="13.5" customHeight="1" hidden="1">
      <c r="B9" s="13" t="s">
        <v>12</v>
      </c>
      <c r="C9" s="14"/>
      <c r="D9" s="52"/>
      <c r="E9" s="53"/>
      <c r="F9" s="52"/>
      <c r="G9" s="53"/>
      <c r="H9" s="52"/>
      <c r="I9" s="68"/>
      <c r="J9" s="37"/>
      <c r="K9" s="15"/>
      <c r="M9" s="63"/>
      <c r="N9" s="63"/>
      <c r="O9" s="63"/>
      <c r="P9" s="63"/>
      <c r="Q9" s="63"/>
      <c r="R9" s="63"/>
      <c r="S9" s="63"/>
    </row>
    <row r="10" spans="2:19" ht="13.5" customHeight="1" hidden="1">
      <c r="B10" s="13" t="s">
        <v>13</v>
      </c>
      <c r="C10" s="14"/>
      <c r="D10" s="52"/>
      <c r="E10" s="54"/>
      <c r="F10" s="52"/>
      <c r="G10" s="53"/>
      <c r="H10" s="52"/>
      <c r="I10" s="68"/>
      <c r="J10" s="37"/>
      <c r="K10" s="15"/>
      <c r="M10" s="63"/>
      <c r="N10" s="63"/>
      <c r="O10" s="63"/>
      <c r="P10" s="63"/>
      <c r="Q10" s="63"/>
      <c r="R10" s="63"/>
      <c r="S10" s="63"/>
    </row>
    <row r="11" spans="1:19" ht="13.5" customHeight="1" hidden="1">
      <c r="A11" s="58">
        <v>613010</v>
      </c>
      <c r="B11" s="17"/>
      <c r="C11" s="14" t="s">
        <v>14</v>
      </c>
      <c r="D11" s="23"/>
      <c r="E11" s="21"/>
      <c r="F11" s="19"/>
      <c r="G11" s="21"/>
      <c r="H11" s="11"/>
      <c r="I11" s="69"/>
      <c r="J11" s="16">
        <f>SUM(D11:I11)</f>
        <v>0</v>
      </c>
      <c r="K11" s="15">
        <f>(J11/3)</f>
        <v>0</v>
      </c>
      <c r="M11" s="63"/>
      <c r="N11" s="63"/>
      <c r="O11" s="63"/>
      <c r="P11" s="63"/>
      <c r="Q11" s="63"/>
      <c r="R11" s="63"/>
      <c r="S11" s="63"/>
    </row>
    <row r="12" spans="2:19" ht="13.5" customHeight="1" hidden="1">
      <c r="B12" s="17"/>
      <c r="C12" s="14"/>
      <c r="D12" s="54"/>
      <c r="E12" s="56"/>
      <c r="F12" s="53"/>
      <c r="G12" s="55"/>
      <c r="H12" s="52"/>
      <c r="I12" s="68"/>
      <c r="J12" s="37"/>
      <c r="K12" s="15"/>
      <c r="M12" s="63"/>
      <c r="N12" s="63"/>
      <c r="O12" s="63"/>
      <c r="P12" s="63"/>
      <c r="Q12" s="63"/>
      <c r="R12" s="63"/>
      <c r="S12" s="63"/>
    </row>
    <row r="13" spans="2:19" ht="13.5" customHeight="1">
      <c r="B13" s="13" t="s">
        <v>26</v>
      </c>
      <c r="C13" s="14"/>
      <c r="D13" s="54"/>
      <c r="E13" s="56"/>
      <c r="F13" s="53"/>
      <c r="G13" s="55"/>
      <c r="H13" s="52"/>
      <c r="I13" s="68"/>
      <c r="J13" s="37"/>
      <c r="K13" s="15"/>
      <c r="M13" s="64"/>
      <c r="N13" s="64"/>
      <c r="O13" s="64"/>
      <c r="P13" s="64"/>
      <c r="Q13" s="64"/>
      <c r="R13" s="63"/>
      <c r="S13" s="63"/>
    </row>
    <row r="14" spans="2:19" ht="13.5" customHeight="1">
      <c r="B14" s="13" t="s">
        <v>20</v>
      </c>
      <c r="C14" s="14"/>
      <c r="D14" s="54"/>
      <c r="E14" s="56"/>
      <c r="F14" s="53"/>
      <c r="G14" s="55"/>
      <c r="H14" s="52"/>
      <c r="I14" s="68"/>
      <c r="J14" s="37"/>
      <c r="K14" s="15"/>
      <c r="M14" s="64"/>
      <c r="N14" s="64"/>
      <c r="O14" s="64"/>
      <c r="P14" s="64"/>
      <c r="Q14" s="64"/>
      <c r="R14" s="63"/>
      <c r="S14" s="63"/>
    </row>
    <row r="15" spans="1:19" ht="13.5" customHeight="1" hidden="1">
      <c r="A15" s="58">
        <v>614020</v>
      </c>
      <c r="B15" s="17"/>
      <c r="C15" s="14" t="s">
        <v>36</v>
      </c>
      <c r="D15" s="23"/>
      <c r="E15" s="21"/>
      <c r="F15" s="19"/>
      <c r="G15" s="21"/>
      <c r="H15" s="11"/>
      <c r="I15" s="69"/>
      <c r="J15" s="16">
        <f>SUM(D15:I15)</f>
        <v>0</v>
      </c>
      <c r="K15" s="15">
        <f>(J15/3)</f>
        <v>0</v>
      </c>
      <c r="M15" s="64"/>
      <c r="N15" s="64"/>
      <c r="O15" s="64"/>
      <c r="P15" s="64"/>
      <c r="Q15" s="64"/>
      <c r="R15" s="63"/>
      <c r="S15" s="63"/>
    </row>
    <row r="16" spans="1:19" ht="13.5" customHeight="1" hidden="1">
      <c r="A16" s="58">
        <v>614021</v>
      </c>
      <c r="B16" s="17"/>
      <c r="C16" s="14" t="s">
        <v>14</v>
      </c>
      <c r="D16" s="23"/>
      <c r="E16" s="21"/>
      <c r="F16" s="19"/>
      <c r="G16" s="21"/>
      <c r="H16" s="11"/>
      <c r="I16" s="69"/>
      <c r="J16" s="16">
        <f aca="true" t="shared" si="0" ref="J16:J26">SUM(D16:I16)</f>
        <v>0</v>
      </c>
      <c r="K16" s="15">
        <f>(J16/3)</f>
        <v>0</v>
      </c>
      <c r="M16" s="64"/>
      <c r="N16" s="64"/>
      <c r="O16" s="64"/>
      <c r="P16" s="64"/>
      <c r="Q16" s="64"/>
      <c r="R16" s="64"/>
      <c r="S16" s="64"/>
    </row>
    <row r="17" spans="1:19" ht="13.5" customHeight="1">
      <c r="A17" s="84">
        <v>618163</v>
      </c>
      <c r="B17" s="17" t="s">
        <v>71</v>
      </c>
      <c r="C17" s="14" t="s">
        <v>44</v>
      </c>
      <c r="D17" s="23"/>
      <c r="E17" s="21"/>
      <c r="F17" s="19"/>
      <c r="G17" s="21"/>
      <c r="H17" s="11">
        <v>34396</v>
      </c>
      <c r="I17" s="69"/>
      <c r="J17" s="16">
        <f t="shared" si="0"/>
        <v>34396</v>
      </c>
      <c r="K17" s="15" t="s">
        <v>43</v>
      </c>
      <c r="M17" s="64"/>
      <c r="N17" s="64"/>
      <c r="O17" s="64"/>
      <c r="P17" s="64"/>
      <c r="Q17" s="64"/>
      <c r="R17" s="64"/>
      <c r="S17" s="64"/>
    </row>
    <row r="18" spans="1:19" ht="13.5" customHeight="1" hidden="1">
      <c r="A18" s="58">
        <v>614025</v>
      </c>
      <c r="B18" s="17"/>
      <c r="C18" s="14" t="s">
        <v>35</v>
      </c>
      <c r="D18" s="23"/>
      <c r="E18" s="21"/>
      <c r="F18" s="19"/>
      <c r="G18" s="21"/>
      <c r="H18" s="11"/>
      <c r="I18" s="69"/>
      <c r="J18" s="16">
        <f t="shared" si="0"/>
        <v>0</v>
      </c>
      <c r="K18" s="15">
        <f>(J18/3)</f>
        <v>0</v>
      </c>
      <c r="M18" s="64"/>
      <c r="N18" s="64"/>
      <c r="O18" s="64"/>
      <c r="P18" s="64"/>
      <c r="Q18" s="64"/>
      <c r="R18" s="64"/>
      <c r="S18" s="64"/>
    </row>
    <row r="19" spans="1:19" ht="13.5" customHeight="1" hidden="1">
      <c r="A19" s="58">
        <v>618066</v>
      </c>
      <c r="B19" s="17"/>
      <c r="C19" s="14" t="s">
        <v>27</v>
      </c>
      <c r="D19" s="23"/>
      <c r="E19" s="21"/>
      <c r="F19" s="19"/>
      <c r="G19" s="21"/>
      <c r="H19" s="11"/>
      <c r="I19" s="69"/>
      <c r="J19" s="16">
        <f t="shared" si="0"/>
        <v>0</v>
      </c>
      <c r="K19" s="15">
        <f>(J19/3)</f>
        <v>0</v>
      </c>
      <c r="M19" s="64"/>
      <c r="N19" s="64"/>
      <c r="O19" s="64"/>
      <c r="P19" s="64"/>
      <c r="Q19" s="64"/>
      <c r="R19" s="64"/>
      <c r="S19" s="64"/>
    </row>
    <row r="20" spans="1:19" ht="13.5" customHeight="1" hidden="1">
      <c r="A20" s="58">
        <v>616126</v>
      </c>
      <c r="B20" s="17"/>
      <c r="C20" s="14" t="s">
        <v>50</v>
      </c>
      <c r="D20" s="23"/>
      <c r="E20" s="21"/>
      <c r="F20" s="19"/>
      <c r="G20" s="21"/>
      <c r="H20" s="11"/>
      <c r="I20" s="69"/>
      <c r="J20" s="16">
        <f t="shared" si="0"/>
        <v>0</v>
      </c>
      <c r="K20" s="15">
        <f>(J20/3)</f>
        <v>0</v>
      </c>
      <c r="M20" s="64"/>
      <c r="N20" s="64"/>
      <c r="O20" s="64"/>
      <c r="P20" s="64"/>
      <c r="Q20" s="64"/>
      <c r="R20" s="64"/>
      <c r="S20" s="64"/>
    </row>
    <row r="21" spans="1:19" ht="13.5" customHeight="1" hidden="1">
      <c r="A21" s="58">
        <v>614028</v>
      </c>
      <c r="B21" s="17"/>
      <c r="C21" s="14" t="s">
        <v>46</v>
      </c>
      <c r="D21" s="23"/>
      <c r="E21" s="21"/>
      <c r="F21" s="19"/>
      <c r="G21" s="21"/>
      <c r="H21" s="11"/>
      <c r="I21" s="69"/>
      <c r="J21" s="16">
        <f t="shared" si="0"/>
        <v>0</v>
      </c>
      <c r="K21" s="15" t="s">
        <v>43</v>
      </c>
      <c r="M21" s="64"/>
      <c r="N21" s="64"/>
      <c r="O21" s="64"/>
      <c r="P21" s="64"/>
      <c r="Q21" s="64"/>
      <c r="R21" s="64"/>
      <c r="S21" s="64"/>
    </row>
    <row r="22" spans="1:19" ht="13.5" customHeight="1" hidden="1">
      <c r="A22" s="58">
        <v>609175</v>
      </c>
      <c r="B22" s="17"/>
      <c r="C22" s="14" t="s">
        <v>27</v>
      </c>
      <c r="D22" s="54"/>
      <c r="E22" s="56"/>
      <c r="F22" s="53"/>
      <c r="G22" s="55"/>
      <c r="H22" s="52"/>
      <c r="I22" s="70"/>
      <c r="J22" s="16">
        <f t="shared" si="0"/>
        <v>0</v>
      </c>
      <c r="K22" s="15">
        <f>(J22/3)</f>
        <v>0</v>
      </c>
      <c r="M22" s="64"/>
      <c r="N22" s="64"/>
      <c r="O22" s="64"/>
      <c r="P22" s="64"/>
      <c r="Q22" s="64"/>
      <c r="R22" s="64"/>
      <c r="S22" s="64"/>
    </row>
    <row r="23" spans="1:19" ht="13.5" customHeight="1" hidden="1">
      <c r="A23" s="58">
        <v>613076</v>
      </c>
      <c r="B23" s="17"/>
      <c r="C23" s="14" t="s">
        <v>29</v>
      </c>
      <c r="D23" s="23"/>
      <c r="E23" s="21"/>
      <c r="F23" s="19"/>
      <c r="G23" s="21"/>
      <c r="H23" s="11"/>
      <c r="I23" s="69"/>
      <c r="J23" s="16">
        <f t="shared" si="0"/>
        <v>0</v>
      </c>
      <c r="K23" s="15">
        <f>(J23/3)</f>
        <v>0</v>
      </c>
      <c r="M23" s="64"/>
      <c r="N23" s="64"/>
      <c r="O23" s="64"/>
      <c r="P23" s="64"/>
      <c r="Q23" s="64"/>
      <c r="R23" s="64"/>
      <c r="S23" s="64"/>
    </row>
    <row r="24" spans="1:19" s="2" customFormat="1" ht="12.75" customHeight="1" hidden="1">
      <c r="A24" s="58">
        <v>619067</v>
      </c>
      <c r="B24" s="13"/>
      <c r="C24" s="14" t="s">
        <v>31</v>
      </c>
      <c r="D24" s="52"/>
      <c r="E24" s="54"/>
      <c r="F24" s="52"/>
      <c r="G24" s="52"/>
      <c r="H24" s="52"/>
      <c r="I24" s="70"/>
      <c r="J24" s="16">
        <f t="shared" si="0"/>
        <v>0</v>
      </c>
      <c r="K24" s="15">
        <f>(J24/3)</f>
        <v>0</v>
      </c>
      <c r="M24" s="64"/>
      <c r="N24" s="64"/>
      <c r="O24" s="64"/>
      <c r="P24" s="64"/>
      <c r="Q24" s="64"/>
      <c r="R24" s="64"/>
      <c r="S24" s="64"/>
    </row>
    <row r="25" spans="1:19" ht="13.5" customHeight="1" hidden="1">
      <c r="A25" s="58">
        <v>613473</v>
      </c>
      <c r="B25" s="17"/>
      <c r="C25" s="14" t="s">
        <v>35</v>
      </c>
      <c r="D25" s="23"/>
      <c r="E25" s="21"/>
      <c r="F25" s="19"/>
      <c r="G25" s="21"/>
      <c r="H25" s="11"/>
      <c r="I25" s="69"/>
      <c r="J25" s="16">
        <f t="shared" si="0"/>
        <v>0</v>
      </c>
      <c r="K25" s="15">
        <f>(J25/3)</f>
        <v>0</v>
      </c>
      <c r="M25" s="64"/>
      <c r="N25" s="64"/>
      <c r="O25" s="64"/>
      <c r="P25" s="64"/>
      <c r="Q25" s="64"/>
      <c r="R25" s="64"/>
      <c r="S25" s="64"/>
    </row>
    <row r="26" spans="1:19" s="2" customFormat="1" ht="12.75" customHeight="1" hidden="1">
      <c r="A26" s="58">
        <v>619062</v>
      </c>
      <c r="B26" s="13"/>
      <c r="C26" s="14" t="s">
        <v>58</v>
      </c>
      <c r="D26" s="52"/>
      <c r="E26" s="54"/>
      <c r="F26" s="52"/>
      <c r="G26" s="52"/>
      <c r="H26" s="52"/>
      <c r="I26" s="70"/>
      <c r="J26" s="16">
        <f t="shared" si="0"/>
        <v>0</v>
      </c>
      <c r="K26" s="15" t="s">
        <v>43</v>
      </c>
      <c r="M26" s="64"/>
      <c r="N26" s="64"/>
      <c r="O26" s="64"/>
      <c r="P26" s="64"/>
      <c r="Q26" s="64"/>
      <c r="R26" s="64"/>
      <c r="S26" s="64"/>
    </row>
    <row r="27" spans="2:19" ht="13.5" customHeight="1">
      <c r="B27" s="17"/>
      <c r="C27" s="14"/>
      <c r="D27" s="54"/>
      <c r="E27" s="56"/>
      <c r="F27" s="53"/>
      <c r="G27" s="55"/>
      <c r="H27" s="56"/>
      <c r="I27" s="68"/>
      <c r="J27" s="37"/>
      <c r="K27" s="15"/>
      <c r="M27" s="64"/>
      <c r="N27" s="64"/>
      <c r="O27" s="64"/>
      <c r="P27" s="64"/>
      <c r="Q27" s="64"/>
      <c r="R27" s="64"/>
      <c r="S27" s="64"/>
    </row>
    <row r="28" spans="2:19" ht="13.5" customHeight="1">
      <c r="B28" s="13" t="s">
        <v>19</v>
      </c>
      <c r="C28" s="14"/>
      <c r="D28" s="54"/>
      <c r="E28" s="56"/>
      <c r="F28" s="53"/>
      <c r="G28" s="55"/>
      <c r="H28" s="56"/>
      <c r="I28" s="68"/>
      <c r="J28" s="37"/>
      <c r="K28" s="15"/>
      <c r="M28" s="64"/>
      <c r="N28" s="64"/>
      <c r="O28" s="64"/>
      <c r="P28" s="64"/>
      <c r="Q28" s="64"/>
      <c r="R28" s="64"/>
      <c r="S28" s="64"/>
    </row>
    <row r="29" spans="2:19" ht="13.5" customHeight="1">
      <c r="B29" s="13" t="s">
        <v>20</v>
      </c>
      <c r="C29" s="14"/>
      <c r="D29" s="56"/>
      <c r="E29" s="56"/>
      <c r="F29" s="53"/>
      <c r="G29" s="55"/>
      <c r="H29" s="56"/>
      <c r="I29" s="71"/>
      <c r="J29" s="37"/>
      <c r="K29" s="15"/>
      <c r="M29" s="64"/>
      <c r="N29" s="64"/>
      <c r="O29" s="64"/>
      <c r="P29" s="64"/>
      <c r="Q29" s="64"/>
      <c r="R29" s="64"/>
      <c r="S29" s="64"/>
    </row>
    <row r="30" spans="1:19" ht="13.5" customHeight="1" hidden="1">
      <c r="A30" s="58">
        <v>614030</v>
      </c>
      <c r="B30" s="17"/>
      <c r="C30" s="14" t="s">
        <v>36</v>
      </c>
      <c r="D30" s="23"/>
      <c r="E30" s="21"/>
      <c r="F30" s="19"/>
      <c r="G30" s="21"/>
      <c r="H30" s="56"/>
      <c r="I30" s="69"/>
      <c r="J30" s="16">
        <f aca="true" t="shared" si="1" ref="J30:J57">SUM(D30:I30)</f>
        <v>0</v>
      </c>
      <c r="K30" s="15">
        <f aca="true" t="shared" si="2" ref="K30:K53">(J30/3)</f>
        <v>0</v>
      </c>
      <c r="M30" s="64"/>
      <c r="N30" s="64"/>
      <c r="O30" s="64"/>
      <c r="P30" s="64"/>
      <c r="Q30" s="64"/>
      <c r="R30" s="64"/>
      <c r="S30" s="64"/>
    </row>
    <row r="31" spans="1:19" ht="13.5" customHeight="1" hidden="1">
      <c r="A31" s="58">
        <v>616031</v>
      </c>
      <c r="B31" s="17"/>
      <c r="C31" s="14" t="s">
        <v>14</v>
      </c>
      <c r="D31" s="23"/>
      <c r="E31" s="21"/>
      <c r="F31" s="19"/>
      <c r="G31" s="21"/>
      <c r="H31" s="56"/>
      <c r="I31" s="69"/>
      <c r="J31" s="16">
        <f t="shared" si="1"/>
        <v>0</v>
      </c>
      <c r="K31" s="15">
        <f t="shared" si="2"/>
        <v>0</v>
      </c>
      <c r="M31" s="64"/>
      <c r="N31" s="64"/>
      <c r="O31" s="64"/>
      <c r="P31" s="64"/>
      <c r="Q31" s="64"/>
      <c r="R31" s="64"/>
      <c r="S31" s="64"/>
    </row>
    <row r="32" spans="1:19" ht="13.5" customHeight="1" hidden="1">
      <c r="A32" s="58">
        <v>616131</v>
      </c>
      <c r="B32" s="17"/>
      <c r="C32" s="14" t="s">
        <v>51</v>
      </c>
      <c r="D32" s="23"/>
      <c r="E32" s="21"/>
      <c r="F32" s="19"/>
      <c r="G32" s="21"/>
      <c r="H32" s="56"/>
      <c r="I32" s="69"/>
      <c r="J32" s="16">
        <f t="shared" si="1"/>
        <v>0</v>
      </c>
      <c r="K32" s="15">
        <f>(J32/3)</f>
        <v>0</v>
      </c>
      <c r="M32" s="64"/>
      <c r="N32" s="64"/>
      <c r="O32" s="64"/>
      <c r="P32" s="64"/>
      <c r="Q32" s="64"/>
      <c r="R32" s="64"/>
      <c r="S32" s="64"/>
    </row>
    <row r="33" spans="1:19" ht="13.5" customHeight="1">
      <c r="A33" s="84">
        <v>618072</v>
      </c>
      <c r="B33" s="17" t="s">
        <v>71</v>
      </c>
      <c r="C33" s="14" t="s">
        <v>72</v>
      </c>
      <c r="D33" s="23"/>
      <c r="E33" s="21"/>
      <c r="F33" s="19"/>
      <c r="G33" s="21"/>
      <c r="H33" s="11">
        <v>233877</v>
      </c>
      <c r="I33" s="69"/>
      <c r="J33" s="16">
        <f t="shared" si="1"/>
        <v>233877</v>
      </c>
      <c r="K33" s="15" t="s">
        <v>43</v>
      </c>
      <c r="M33" s="64"/>
      <c r="N33" s="64"/>
      <c r="O33" s="64"/>
      <c r="P33" s="64"/>
      <c r="Q33" s="64"/>
      <c r="R33" s="64"/>
      <c r="S33" s="64"/>
    </row>
    <row r="34" spans="1:19" ht="13.5" customHeight="1">
      <c r="A34" s="84">
        <v>619073</v>
      </c>
      <c r="B34" s="17" t="s">
        <v>71</v>
      </c>
      <c r="C34" s="14" t="s">
        <v>73</v>
      </c>
      <c r="D34" s="23"/>
      <c r="E34" s="21"/>
      <c r="F34" s="19"/>
      <c r="G34" s="21"/>
      <c r="H34" s="11">
        <v>50506</v>
      </c>
      <c r="I34" s="69"/>
      <c r="J34" s="16">
        <f>SUM(D34:I34)</f>
        <v>50506</v>
      </c>
      <c r="K34" s="15" t="s">
        <v>43</v>
      </c>
      <c r="M34" s="64"/>
      <c r="N34" s="64"/>
      <c r="O34" s="64"/>
      <c r="P34" s="64"/>
      <c r="Q34" s="64"/>
      <c r="R34" s="64"/>
      <c r="S34" s="64"/>
    </row>
    <row r="35" spans="1:19" ht="13.5" customHeight="1" hidden="1">
      <c r="A35" s="58">
        <v>616040</v>
      </c>
      <c r="B35" s="17"/>
      <c r="C35" s="14" t="s">
        <v>47</v>
      </c>
      <c r="D35" s="23"/>
      <c r="E35" s="21"/>
      <c r="F35" s="19"/>
      <c r="G35" s="21"/>
      <c r="H35" s="56"/>
      <c r="I35" s="69"/>
      <c r="J35" s="16">
        <f t="shared" si="1"/>
        <v>0</v>
      </c>
      <c r="K35" s="15">
        <f t="shared" si="2"/>
        <v>0</v>
      </c>
      <c r="M35" s="64"/>
      <c r="N35" s="64"/>
      <c r="O35" s="64"/>
      <c r="P35" s="64"/>
      <c r="Q35" s="64"/>
      <c r="R35" s="64"/>
      <c r="S35" s="64"/>
    </row>
    <row r="36" spans="1:19" ht="13.5" customHeight="1" hidden="1">
      <c r="A36" s="58">
        <v>616140</v>
      </c>
      <c r="B36" s="17"/>
      <c r="C36" s="14" t="s">
        <v>52</v>
      </c>
      <c r="D36" s="23"/>
      <c r="E36" s="21"/>
      <c r="F36" s="19"/>
      <c r="G36" s="21"/>
      <c r="H36" s="56"/>
      <c r="I36" s="69"/>
      <c r="J36" s="16">
        <f t="shared" si="1"/>
        <v>0</v>
      </c>
      <c r="K36" s="15">
        <f>(J36/3)</f>
        <v>0</v>
      </c>
      <c r="M36" s="64"/>
      <c r="N36" s="64"/>
      <c r="O36" s="64"/>
      <c r="P36" s="64"/>
      <c r="Q36" s="64"/>
      <c r="R36" s="64"/>
      <c r="S36" s="64"/>
    </row>
    <row r="37" spans="1:19" ht="13.5" customHeight="1" hidden="1">
      <c r="A37" s="58">
        <v>616041</v>
      </c>
      <c r="B37" s="17"/>
      <c r="C37" s="14" t="s">
        <v>22</v>
      </c>
      <c r="D37" s="23"/>
      <c r="E37" s="21"/>
      <c r="F37" s="19"/>
      <c r="G37" s="21"/>
      <c r="H37" s="56"/>
      <c r="I37" s="69"/>
      <c r="J37" s="16">
        <f t="shared" si="1"/>
        <v>0</v>
      </c>
      <c r="K37" s="15">
        <f t="shared" si="2"/>
        <v>0</v>
      </c>
      <c r="M37" s="64"/>
      <c r="N37" s="64"/>
      <c r="O37" s="64"/>
      <c r="P37" s="64"/>
      <c r="Q37" s="64"/>
      <c r="R37" s="64"/>
      <c r="S37" s="64"/>
    </row>
    <row r="38" spans="1:19" ht="13.5" customHeight="1">
      <c r="A38" s="84">
        <v>618084</v>
      </c>
      <c r="B38" s="17" t="s">
        <v>71</v>
      </c>
      <c r="C38" s="14" t="s">
        <v>45</v>
      </c>
      <c r="D38" s="23"/>
      <c r="E38" s="21"/>
      <c r="F38" s="19"/>
      <c r="G38" s="21"/>
      <c r="H38" s="11">
        <v>77996</v>
      </c>
      <c r="I38" s="69"/>
      <c r="J38" s="16">
        <f t="shared" si="1"/>
        <v>77996</v>
      </c>
      <c r="K38" s="15" t="s">
        <v>43</v>
      </c>
      <c r="M38" s="64"/>
      <c r="N38" s="64"/>
      <c r="O38" s="64"/>
      <c r="P38" s="64"/>
      <c r="Q38" s="64"/>
      <c r="R38" s="64"/>
      <c r="S38" s="64"/>
    </row>
    <row r="39" spans="1:19" ht="13.5" customHeight="1">
      <c r="A39" s="84">
        <v>618194</v>
      </c>
      <c r="B39" s="17" t="s">
        <v>71</v>
      </c>
      <c r="C39" s="14" t="s">
        <v>74</v>
      </c>
      <c r="D39" s="23"/>
      <c r="E39" s="21"/>
      <c r="F39" s="19"/>
      <c r="G39" s="21"/>
      <c r="H39" s="11">
        <v>32712</v>
      </c>
      <c r="I39" s="69"/>
      <c r="J39" s="16">
        <f t="shared" si="1"/>
        <v>32712</v>
      </c>
      <c r="K39" s="15" t="s">
        <v>43</v>
      </c>
      <c r="M39" s="64"/>
      <c r="N39" s="64"/>
      <c r="O39" s="64"/>
      <c r="P39" s="64"/>
      <c r="Q39" s="64"/>
      <c r="R39" s="64"/>
      <c r="S39" s="64"/>
    </row>
    <row r="40" spans="1:19" ht="13.5" customHeight="1" hidden="1">
      <c r="A40" s="58">
        <v>616050</v>
      </c>
      <c r="B40" s="17"/>
      <c r="C40" s="14" t="s">
        <v>32</v>
      </c>
      <c r="D40" s="23"/>
      <c r="E40" s="21"/>
      <c r="F40" s="19"/>
      <c r="G40" s="21"/>
      <c r="H40" s="11"/>
      <c r="I40" s="69"/>
      <c r="J40" s="16">
        <f t="shared" si="1"/>
        <v>0</v>
      </c>
      <c r="K40" s="15">
        <f t="shared" si="2"/>
        <v>0</v>
      </c>
      <c r="M40" s="64"/>
      <c r="N40" s="64"/>
      <c r="O40" s="64"/>
      <c r="P40" s="64"/>
      <c r="Q40" s="64"/>
      <c r="R40" s="64"/>
      <c r="S40" s="64"/>
    </row>
    <row r="41" spans="1:19" ht="13.5" customHeight="1" hidden="1">
      <c r="A41" s="58">
        <v>614053</v>
      </c>
      <c r="B41" s="17"/>
      <c r="C41" s="14" t="s">
        <v>48</v>
      </c>
      <c r="D41" s="23"/>
      <c r="E41" s="21"/>
      <c r="F41" s="19"/>
      <c r="G41" s="21"/>
      <c r="H41" s="11"/>
      <c r="I41" s="69"/>
      <c r="J41" s="16">
        <f t="shared" si="1"/>
        <v>0</v>
      </c>
      <c r="K41" s="15" t="s">
        <v>43</v>
      </c>
      <c r="M41" s="64"/>
      <c r="N41" s="64"/>
      <c r="O41" s="64"/>
      <c r="P41" s="64"/>
      <c r="Q41" s="64"/>
      <c r="R41" s="64"/>
      <c r="S41" s="64"/>
    </row>
    <row r="42" spans="1:19" ht="13.5" customHeight="1" hidden="1">
      <c r="A42" s="58">
        <v>610070</v>
      </c>
      <c r="B42" s="17"/>
      <c r="C42" s="14" t="s">
        <v>21</v>
      </c>
      <c r="D42" s="54"/>
      <c r="E42" s="54"/>
      <c r="F42" s="53"/>
      <c r="G42" s="55"/>
      <c r="H42" s="54"/>
      <c r="I42" s="68"/>
      <c r="J42" s="16">
        <f t="shared" si="1"/>
        <v>0</v>
      </c>
      <c r="K42" s="15">
        <f t="shared" si="2"/>
        <v>0</v>
      </c>
      <c r="M42" s="64"/>
      <c r="N42" s="64"/>
      <c r="O42" s="64"/>
      <c r="P42" s="64"/>
      <c r="Q42" s="64"/>
      <c r="R42" s="64"/>
      <c r="S42" s="64"/>
    </row>
    <row r="43" spans="1:19" ht="13.5" customHeight="1" hidden="1">
      <c r="A43" s="58">
        <v>613171</v>
      </c>
      <c r="B43" s="17"/>
      <c r="C43" s="14" t="s">
        <v>40</v>
      </c>
      <c r="D43" s="23"/>
      <c r="E43" s="21"/>
      <c r="F43" s="19"/>
      <c r="G43" s="21"/>
      <c r="H43" s="11"/>
      <c r="I43" s="69"/>
      <c r="J43" s="16">
        <f t="shared" si="1"/>
        <v>0</v>
      </c>
      <c r="K43" s="15">
        <f>(J43/3)</f>
        <v>0</v>
      </c>
      <c r="M43" s="64"/>
      <c r="N43" s="64"/>
      <c r="O43" s="64"/>
      <c r="P43" s="64"/>
      <c r="Q43" s="64"/>
      <c r="R43" s="64"/>
      <c r="S43" s="64"/>
    </row>
    <row r="44" spans="1:19" ht="13.5" customHeight="1" hidden="1">
      <c r="A44" s="58">
        <v>610075</v>
      </c>
      <c r="B44" s="17"/>
      <c r="C44" s="14" t="s">
        <v>22</v>
      </c>
      <c r="D44" s="54"/>
      <c r="E44" s="55"/>
      <c r="F44" s="53"/>
      <c r="G44" s="55"/>
      <c r="H44" s="54"/>
      <c r="I44" s="68"/>
      <c r="J44" s="16">
        <f t="shared" si="1"/>
        <v>0</v>
      </c>
      <c r="K44" s="15">
        <f t="shared" si="2"/>
        <v>0</v>
      </c>
      <c r="M44" s="64"/>
      <c r="N44" s="64"/>
      <c r="O44" s="64"/>
      <c r="P44" s="64"/>
      <c r="Q44" s="64"/>
      <c r="R44" s="64"/>
      <c r="S44" s="64"/>
    </row>
    <row r="45" spans="1:19" ht="13.5" customHeight="1">
      <c r="A45" s="84">
        <v>618183</v>
      </c>
      <c r="B45" s="17" t="s">
        <v>71</v>
      </c>
      <c r="C45" s="14" t="s">
        <v>42</v>
      </c>
      <c r="D45" s="23"/>
      <c r="E45" s="21"/>
      <c r="F45" s="19"/>
      <c r="G45" s="21">
        <v>61723</v>
      </c>
      <c r="H45" s="11"/>
      <c r="I45" s="69"/>
      <c r="J45" s="16">
        <f t="shared" si="1"/>
        <v>61723</v>
      </c>
      <c r="K45" s="15">
        <f>(J45/3)</f>
        <v>20574.333333333332</v>
      </c>
      <c r="M45" s="64"/>
      <c r="N45" s="64"/>
      <c r="O45" s="64"/>
      <c r="P45" s="64"/>
      <c r="Q45" s="64"/>
      <c r="R45" s="64"/>
      <c r="S45" s="64"/>
    </row>
    <row r="46" spans="1:19" ht="13.5" customHeight="1" hidden="1">
      <c r="A46" s="58">
        <v>613372</v>
      </c>
      <c r="B46" s="17"/>
      <c r="C46" s="14" t="s">
        <v>23</v>
      </c>
      <c r="D46" s="23"/>
      <c r="E46" s="21"/>
      <c r="F46" s="19"/>
      <c r="G46" s="21"/>
      <c r="H46" s="11"/>
      <c r="I46" s="69"/>
      <c r="J46" s="16">
        <f t="shared" si="1"/>
        <v>0</v>
      </c>
      <c r="K46" s="15">
        <f t="shared" si="2"/>
        <v>0</v>
      </c>
      <c r="M46" s="64"/>
      <c r="N46" s="64"/>
      <c r="O46" s="64"/>
      <c r="P46" s="64"/>
      <c r="Q46" s="64"/>
      <c r="R46" s="64"/>
      <c r="S46" s="64"/>
    </row>
    <row r="47" spans="1:19" ht="13.5" customHeight="1" hidden="1">
      <c r="A47" s="58">
        <v>613173</v>
      </c>
      <c r="B47" s="17"/>
      <c r="C47" s="14" t="s">
        <v>32</v>
      </c>
      <c r="D47" s="23"/>
      <c r="E47" s="21"/>
      <c r="F47" s="19"/>
      <c r="G47" s="21"/>
      <c r="H47" s="11"/>
      <c r="I47" s="69"/>
      <c r="J47" s="16">
        <f t="shared" si="1"/>
        <v>0</v>
      </c>
      <c r="K47" s="15">
        <f t="shared" si="2"/>
        <v>0</v>
      </c>
      <c r="M47" s="64"/>
      <c r="N47" s="64"/>
      <c r="O47" s="64"/>
      <c r="P47" s="64"/>
      <c r="Q47" s="64"/>
      <c r="R47" s="64"/>
      <c r="S47" s="64"/>
    </row>
    <row r="48" spans="1:19" ht="13.5" customHeight="1" hidden="1">
      <c r="A48" s="58">
        <v>611072</v>
      </c>
      <c r="B48" s="17"/>
      <c r="C48" s="14" t="s">
        <v>24</v>
      </c>
      <c r="D48" s="54"/>
      <c r="E48" s="55"/>
      <c r="F48" s="53"/>
      <c r="G48" s="55"/>
      <c r="H48" s="54"/>
      <c r="I48" s="68"/>
      <c r="J48" s="16">
        <f t="shared" si="1"/>
        <v>0</v>
      </c>
      <c r="K48" s="15">
        <f t="shared" si="2"/>
        <v>0</v>
      </c>
      <c r="M48" s="64"/>
      <c r="N48" s="64"/>
      <c r="O48" s="64"/>
      <c r="P48" s="64"/>
      <c r="Q48" s="64"/>
      <c r="R48" s="64"/>
      <c r="S48" s="64"/>
    </row>
    <row r="49" spans="1:19" ht="13.5" customHeight="1">
      <c r="A49" s="84">
        <v>618093</v>
      </c>
      <c r="B49" s="17" t="s">
        <v>71</v>
      </c>
      <c r="C49" s="14" t="s">
        <v>30</v>
      </c>
      <c r="D49" s="23"/>
      <c r="E49" s="21"/>
      <c r="F49" s="19"/>
      <c r="G49" s="21"/>
      <c r="H49" s="11">
        <v>195686</v>
      </c>
      <c r="I49" s="69"/>
      <c r="J49" s="16">
        <f t="shared" si="1"/>
        <v>195686</v>
      </c>
      <c r="K49" s="15" t="s">
        <v>43</v>
      </c>
      <c r="M49" s="64"/>
      <c r="N49" s="64"/>
      <c r="O49" s="64"/>
      <c r="P49" s="64"/>
      <c r="Q49" s="64"/>
      <c r="R49" s="64"/>
      <c r="S49" s="64"/>
    </row>
    <row r="50" spans="1:19" ht="13.5" customHeight="1" hidden="1">
      <c r="A50" s="58">
        <v>611079</v>
      </c>
      <c r="B50" s="17"/>
      <c r="C50" s="14" t="s">
        <v>25</v>
      </c>
      <c r="D50" s="54"/>
      <c r="E50" s="55"/>
      <c r="F50" s="53"/>
      <c r="G50" s="55"/>
      <c r="H50" s="54"/>
      <c r="I50" s="68"/>
      <c r="J50" s="16">
        <f t="shared" si="1"/>
        <v>0</v>
      </c>
      <c r="K50" s="15">
        <f t="shared" si="2"/>
        <v>0</v>
      </c>
      <c r="M50" s="64"/>
      <c r="N50" s="64"/>
      <c r="O50" s="64"/>
      <c r="P50" s="64"/>
      <c r="Q50" s="64"/>
      <c r="R50" s="64"/>
      <c r="S50" s="64"/>
    </row>
    <row r="51" spans="1:19" ht="13.5" customHeight="1" hidden="1">
      <c r="A51" s="58">
        <v>612172</v>
      </c>
      <c r="B51" s="17"/>
      <c r="C51" s="14" t="s">
        <v>28</v>
      </c>
      <c r="D51" s="54"/>
      <c r="E51" s="55"/>
      <c r="F51" s="53"/>
      <c r="G51" s="55"/>
      <c r="H51" s="54"/>
      <c r="I51" s="68"/>
      <c r="J51" s="16">
        <f t="shared" si="1"/>
        <v>0</v>
      </c>
      <c r="K51" s="15">
        <f t="shared" si="2"/>
        <v>0</v>
      </c>
      <c r="M51" s="64"/>
      <c r="N51" s="64"/>
      <c r="O51" s="64"/>
      <c r="P51" s="64"/>
      <c r="Q51" s="64"/>
      <c r="R51" s="64"/>
      <c r="S51" s="64"/>
    </row>
    <row r="52" spans="1:19" ht="13.5" customHeight="1" hidden="1">
      <c r="A52" s="58">
        <v>613177</v>
      </c>
      <c r="B52" s="17"/>
      <c r="C52" s="14" t="s">
        <v>37</v>
      </c>
      <c r="D52" s="23"/>
      <c r="E52" s="21"/>
      <c r="F52" s="19"/>
      <c r="G52" s="21"/>
      <c r="H52" s="11"/>
      <c r="I52" s="69"/>
      <c r="J52" s="16">
        <f t="shared" si="1"/>
        <v>0</v>
      </c>
      <c r="K52" s="15">
        <f t="shared" si="2"/>
        <v>0</v>
      </c>
      <c r="M52" s="64"/>
      <c r="N52" s="64"/>
      <c r="O52" s="64"/>
      <c r="P52" s="64"/>
      <c r="Q52" s="64"/>
      <c r="R52" s="64"/>
      <c r="S52" s="64"/>
    </row>
    <row r="53" spans="1:19" ht="13.5" customHeight="1" hidden="1">
      <c r="A53" s="58">
        <v>613376</v>
      </c>
      <c r="B53" s="17"/>
      <c r="C53" s="14" t="s">
        <v>38</v>
      </c>
      <c r="D53" s="23"/>
      <c r="E53" s="21"/>
      <c r="F53" s="19"/>
      <c r="G53" s="21"/>
      <c r="H53" s="11"/>
      <c r="I53" s="69"/>
      <c r="J53" s="16">
        <f t="shared" si="1"/>
        <v>0</v>
      </c>
      <c r="K53" s="15">
        <f t="shared" si="2"/>
        <v>0</v>
      </c>
      <c r="M53" s="64"/>
      <c r="N53" s="64"/>
      <c r="O53" s="64"/>
      <c r="P53" s="64"/>
      <c r="Q53" s="64"/>
      <c r="R53" s="64"/>
      <c r="S53" s="64"/>
    </row>
    <row r="54" spans="1:19" ht="13.5" customHeight="1" hidden="1">
      <c r="A54" s="58">
        <v>613773</v>
      </c>
      <c r="B54" s="17"/>
      <c r="C54" s="14" t="s">
        <v>41</v>
      </c>
      <c r="D54" s="23"/>
      <c r="E54" s="21"/>
      <c r="F54" s="19"/>
      <c r="G54" s="21"/>
      <c r="H54" s="11"/>
      <c r="I54" s="69"/>
      <c r="J54" s="16">
        <f t="shared" si="1"/>
        <v>0</v>
      </c>
      <c r="K54" s="15">
        <f>(J54/3)</f>
        <v>0</v>
      </c>
      <c r="M54" s="64"/>
      <c r="N54" s="64"/>
      <c r="O54" s="64"/>
      <c r="P54" s="64"/>
      <c r="Q54" s="64"/>
      <c r="R54" s="64"/>
      <c r="S54" s="64"/>
    </row>
    <row r="55" spans="1:19" ht="13.5" customHeight="1" hidden="1">
      <c r="A55" s="58">
        <v>616150</v>
      </c>
      <c r="B55" s="17"/>
      <c r="C55" s="14" t="s">
        <v>53</v>
      </c>
      <c r="D55" s="23"/>
      <c r="E55" s="21"/>
      <c r="F55" s="19"/>
      <c r="G55" s="21"/>
      <c r="H55" s="11"/>
      <c r="I55" s="69"/>
      <c r="J55" s="16">
        <f t="shared" si="1"/>
        <v>0</v>
      </c>
      <c r="K55" s="15">
        <f>(J55/3)</f>
        <v>0</v>
      </c>
      <c r="M55" s="64"/>
      <c r="N55" s="64"/>
      <c r="O55" s="64"/>
      <c r="P55" s="64"/>
      <c r="Q55" s="64"/>
      <c r="R55" s="64"/>
      <c r="S55" s="64"/>
    </row>
    <row r="56" spans="1:19" ht="13.5" customHeight="1" hidden="1">
      <c r="A56" s="58">
        <v>616043</v>
      </c>
      <c r="B56" s="17"/>
      <c r="C56" s="14" t="s">
        <v>49</v>
      </c>
      <c r="D56" s="23"/>
      <c r="E56" s="21"/>
      <c r="F56" s="19"/>
      <c r="G56" s="21"/>
      <c r="H56" s="11"/>
      <c r="I56" s="69"/>
      <c r="J56" s="16">
        <f t="shared" si="1"/>
        <v>0</v>
      </c>
      <c r="K56" s="15">
        <f>(J56/3)</f>
        <v>0</v>
      </c>
      <c r="M56" s="64"/>
      <c r="N56" s="64"/>
      <c r="O56" s="64"/>
      <c r="P56" s="64"/>
      <c r="Q56" s="64"/>
      <c r="R56" s="64"/>
      <c r="S56" s="64"/>
    </row>
    <row r="57" spans="1:19" ht="13.5" customHeight="1" hidden="1">
      <c r="A57" s="58">
        <v>616143</v>
      </c>
      <c r="B57" s="17"/>
      <c r="C57" s="14" t="s">
        <v>54</v>
      </c>
      <c r="D57" s="23"/>
      <c r="E57" s="21"/>
      <c r="F57" s="19"/>
      <c r="G57" s="21"/>
      <c r="H57" s="11"/>
      <c r="I57" s="69"/>
      <c r="J57" s="16">
        <f t="shared" si="1"/>
        <v>0</v>
      </c>
      <c r="K57" s="15">
        <f>(J57/3)</f>
        <v>0</v>
      </c>
      <c r="M57" s="64"/>
      <c r="N57" s="64"/>
      <c r="O57" s="64"/>
      <c r="P57" s="64"/>
      <c r="Q57" s="64"/>
      <c r="R57" s="64"/>
      <c r="S57" s="64"/>
    </row>
    <row r="58" spans="2:19" ht="13.5" customHeight="1" hidden="1">
      <c r="B58" s="17"/>
      <c r="C58" s="14"/>
      <c r="D58" s="54"/>
      <c r="E58" s="55"/>
      <c r="F58" s="53"/>
      <c r="G58" s="55"/>
      <c r="H58" s="54"/>
      <c r="I58" s="68"/>
      <c r="J58" s="37"/>
      <c r="K58" s="15"/>
      <c r="M58" s="64"/>
      <c r="N58" s="64"/>
      <c r="O58" s="64"/>
      <c r="P58" s="64"/>
      <c r="Q58" s="64"/>
      <c r="R58" s="64"/>
      <c r="S58" s="64"/>
    </row>
    <row r="59" spans="2:19" ht="13.5" customHeight="1" hidden="1">
      <c r="B59" s="13" t="s">
        <v>33</v>
      </c>
      <c r="C59" s="14"/>
      <c r="D59" s="54"/>
      <c r="E59" s="55"/>
      <c r="F59" s="53"/>
      <c r="G59" s="55"/>
      <c r="H59" s="52"/>
      <c r="I59" s="68"/>
      <c r="J59" s="37"/>
      <c r="K59" s="15"/>
      <c r="M59" s="64"/>
      <c r="N59" s="64"/>
      <c r="O59" s="64"/>
      <c r="P59" s="64"/>
      <c r="Q59" s="64"/>
      <c r="R59" s="64"/>
      <c r="S59" s="64"/>
    </row>
    <row r="60" spans="1:19" ht="13.5" customHeight="1" hidden="1">
      <c r="A60" s="58">
        <v>613090</v>
      </c>
      <c r="B60" s="17"/>
      <c r="C60" s="14" t="s">
        <v>34</v>
      </c>
      <c r="D60" s="23"/>
      <c r="E60" s="21"/>
      <c r="F60" s="19"/>
      <c r="G60" s="21"/>
      <c r="H60" s="11"/>
      <c r="I60" s="69"/>
      <c r="J60" s="16">
        <f>SUM(D60:I60)</f>
        <v>0</v>
      </c>
      <c r="K60" s="15">
        <f>(J60/3)</f>
        <v>0</v>
      </c>
      <c r="M60" s="64"/>
      <c r="N60" s="64"/>
      <c r="O60" s="64"/>
      <c r="P60" s="64"/>
      <c r="Q60" s="64"/>
      <c r="R60" s="64"/>
      <c r="S60" s="64"/>
    </row>
    <row r="61" spans="2:19" ht="13.5" customHeight="1" hidden="1">
      <c r="B61" s="17"/>
      <c r="C61" s="14"/>
      <c r="D61" s="54"/>
      <c r="E61" s="55"/>
      <c r="F61" s="53"/>
      <c r="G61" s="55"/>
      <c r="H61" s="52"/>
      <c r="I61" s="68"/>
      <c r="J61" s="37"/>
      <c r="K61" s="15"/>
      <c r="M61" s="64"/>
      <c r="N61" s="64"/>
      <c r="O61" s="64"/>
      <c r="P61" s="64"/>
      <c r="Q61" s="64"/>
      <c r="R61" s="64"/>
      <c r="S61" s="64"/>
    </row>
    <row r="62" spans="2:19" ht="13.5" customHeight="1" hidden="1">
      <c r="B62" s="13" t="s">
        <v>39</v>
      </c>
      <c r="C62" s="14"/>
      <c r="D62" s="54"/>
      <c r="E62" s="55"/>
      <c r="F62" s="53"/>
      <c r="G62" s="55"/>
      <c r="H62" s="52"/>
      <c r="I62" s="68"/>
      <c r="J62" s="37"/>
      <c r="K62" s="15"/>
      <c r="M62" s="64"/>
      <c r="N62" s="64"/>
      <c r="O62" s="64"/>
      <c r="P62" s="64"/>
      <c r="Q62" s="64"/>
      <c r="R62" s="64"/>
      <c r="S62" s="64"/>
    </row>
    <row r="63" spans="1:19" ht="13.5" customHeight="1" hidden="1">
      <c r="A63" s="58">
        <v>613007</v>
      </c>
      <c r="B63" s="17"/>
      <c r="C63" s="14" t="s">
        <v>36</v>
      </c>
      <c r="D63" s="23"/>
      <c r="E63" s="21"/>
      <c r="F63" s="19"/>
      <c r="G63" s="21"/>
      <c r="H63" s="11"/>
      <c r="I63" s="69"/>
      <c r="J63" s="16">
        <f>SUM(D63:I63)</f>
        <v>0</v>
      </c>
      <c r="K63" s="15">
        <f>(J63/3)</f>
        <v>0</v>
      </c>
      <c r="M63" s="64"/>
      <c r="N63" s="64"/>
      <c r="O63" s="64"/>
      <c r="P63" s="64"/>
      <c r="Q63" s="64"/>
      <c r="R63" s="64"/>
      <c r="S63" s="64"/>
    </row>
    <row r="64" spans="2:19" ht="4.5" customHeight="1" hidden="1">
      <c r="B64" s="40"/>
      <c r="C64" s="6"/>
      <c r="D64" s="41"/>
      <c r="E64" s="42"/>
      <c r="F64" s="42"/>
      <c r="G64" s="42"/>
      <c r="H64" s="43"/>
      <c r="I64" s="72"/>
      <c r="J64" s="44"/>
      <c r="K64" s="45"/>
      <c r="M64" s="64"/>
      <c r="N64" s="64"/>
      <c r="O64" s="64"/>
      <c r="P64" s="64"/>
      <c r="Q64" s="64"/>
      <c r="R64" s="64"/>
      <c r="S64" s="64"/>
    </row>
    <row r="65" spans="1:19" s="3" customFormat="1" ht="13.5" customHeight="1" hidden="1">
      <c r="A65" s="59"/>
      <c r="B65" s="14"/>
      <c r="C65" s="14"/>
      <c r="D65" s="46"/>
      <c r="E65" s="47"/>
      <c r="F65" s="47"/>
      <c r="G65" s="47"/>
      <c r="H65" s="46"/>
      <c r="I65" s="46"/>
      <c r="J65" s="47"/>
      <c r="K65" s="48"/>
      <c r="M65" s="64"/>
      <c r="N65" s="64"/>
      <c r="O65" s="64"/>
      <c r="P65" s="64"/>
      <c r="Q65" s="64"/>
      <c r="R65" s="64"/>
      <c r="S65" s="64"/>
    </row>
    <row r="66" spans="2:19" ht="13.5" customHeight="1" hidden="1">
      <c r="B66" s="2"/>
      <c r="C66" s="4"/>
      <c r="D66" s="5" t="s">
        <v>1</v>
      </c>
      <c r="E66" s="22"/>
      <c r="F66" s="5" t="s">
        <v>2</v>
      </c>
      <c r="G66" s="22"/>
      <c r="H66" s="5"/>
      <c r="I66" s="5"/>
      <c r="J66" s="22" t="s">
        <v>3</v>
      </c>
      <c r="K66" s="5" t="s">
        <v>4</v>
      </c>
      <c r="M66" s="64"/>
      <c r="N66" s="64"/>
      <c r="O66" s="64"/>
      <c r="P66" s="64"/>
      <c r="Q66" s="64"/>
      <c r="R66" s="64"/>
      <c r="S66" s="64"/>
    </row>
    <row r="67" spans="2:19" ht="13.5" customHeight="1" hidden="1">
      <c r="B67" s="2"/>
      <c r="C67" s="4"/>
      <c r="D67" s="5" t="s">
        <v>5</v>
      </c>
      <c r="E67" s="22" t="s">
        <v>6</v>
      </c>
      <c r="F67" s="5" t="s">
        <v>7</v>
      </c>
      <c r="G67" s="22" t="s">
        <v>8</v>
      </c>
      <c r="H67" s="5" t="s">
        <v>9</v>
      </c>
      <c r="I67" s="5" t="s">
        <v>61</v>
      </c>
      <c r="J67" s="22" t="s">
        <v>0</v>
      </c>
      <c r="K67" s="5" t="s">
        <v>10</v>
      </c>
      <c r="M67" s="64"/>
      <c r="N67" s="64"/>
      <c r="O67" s="64"/>
      <c r="P67" s="64"/>
      <c r="Q67" s="64"/>
      <c r="R67" s="64"/>
      <c r="S67" s="64"/>
    </row>
    <row r="68" spans="2:19" ht="13.5" customHeight="1" hidden="1">
      <c r="B68" s="6"/>
      <c r="C68" s="6"/>
      <c r="D68" s="49"/>
      <c r="E68" s="50"/>
      <c r="F68" s="50"/>
      <c r="G68" s="50"/>
      <c r="H68" s="49"/>
      <c r="I68" s="49"/>
      <c r="J68" s="50"/>
      <c r="K68" s="51"/>
      <c r="M68" s="64"/>
      <c r="N68" s="64"/>
      <c r="O68" s="64"/>
      <c r="P68" s="64"/>
      <c r="Q68" s="64"/>
      <c r="R68" s="64"/>
      <c r="S68" s="64"/>
    </row>
    <row r="69" spans="2:19" ht="13.5" customHeight="1">
      <c r="B69" s="17"/>
      <c r="C69" s="14"/>
      <c r="D69" s="23"/>
      <c r="E69" s="21"/>
      <c r="F69" s="21"/>
      <c r="G69" s="21"/>
      <c r="H69" s="11"/>
      <c r="I69" s="73"/>
      <c r="J69" s="37"/>
      <c r="K69" s="15"/>
      <c r="M69" s="64"/>
      <c r="N69" s="64"/>
      <c r="O69" s="64"/>
      <c r="P69" s="64"/>
      <c r="Q69" s="64"/>
      <c r="R69" s="64"/>
      <c r="S69" s="64"/>
    </row>
    <row r="70" spans="2:19" ht="13.5" customHeight="1">
      <c r="B70" s="34" t="s">
        <v>15</v>
      </c>
      <c r="C70" s="18"/>
      <c r="D70" s="21"/>
      <c r="E70" s="21"/>
      <c r="F70" s="21"/>
      <c r="G70" s="21"/>
      <c r="H70" s="19"/>
      <c r="I70" s="73"/>
      <c r="J70" s="37"/>
      <c r="K70" s="15"/>
      <c r="M70" s="65"/>
      <c r="N70" s="65"/>
      <c r="O70" s="65"/>
      <c r="P70" s="65"/>
      <c r="Q70" s="65"/>
      <c r="R70" s="65"/>
      <c r="S70" s="65"/>
    </row>
    <row r="71" spans="2:19" ht="6.75" customHeight="1">
      <c r="B71" s="20"/>
      <c r="C71" s="18"/>
      <c r="D71" s="21"/>
      <c r="E71" s="21"/>
      <c r="F71" s="21"/>
      <c r="G71" s="21"/>
      <c r="H71" s="19"/>
      <c r="I71" s="73"/>
      <c r="J71" s="37"/>
      <c r="K71" s="15"/>
      <c r="M71" s="65"/>
      <c r="N71" s="65"/>
      <c r="O71" s="65"/>
      <c r="P71" s="65"/>
      <c r="Q71" s="65"/>
      <c r="R71" s="65"/>
      <c r="S71" s="65"/>
    </row>
    <row r="72" spans="2:19" ht="13.5" customHeight="1">
      <c r="B72" s="17"/>
      <c r="C72" s="85" t="s">
        <v>66</v>
      </c>
      <c r="D72" s="23"/>
      <c r="E72" s="21"/>
      <c r="F72" s="21">
        <v>150000</v>
      </c>
      <c r="G72" s="21"/>
      <c r="H72" s="11"/>
      <c r="I72" s="73"/>
      <c r="J72" s="37"/>
      <c r="K72" s="15" t="s">
        <v>43</v>
      </c>
      <c r="M72" s="64"/>
      <c r="N72" s="64"/>
      <c r="O72" s="64"/>
      <c r="P72" s="64"/>
      <c r="Q72" s="64"/>
      <c r="R72" s="64"/>
      <c r="S72" s="64"/>
    </row>
    <row r="73" spans="1:19" ht="13.5" customHeight="1">
      <c r="A73" s="4">
        <v>621013</v>
      </c>
      <c r="B73" s="17"/>
      <c r="C73" s="4" t="s">
        <v>76</v>
      </c>
      <c r="D73" s="23"/>
      <c r="E73" s="21"/>
      <c r="F73" s="21">
        <v>150000</v>
      </c>
      <c r="G73" s="21"/>
      <c r="H73" s="11"/>
      <c r="I73" s="73"/>
      <c r="J73" s="37">
        <f>SUM(D73:I73)</f>
        <v>150000</v>
      </c>
      <c r="K73" s="15" t="s">
        <v>43</v>
      </c>
      <c r="M73" s="64"/>
      <c r="N73" s="64"/>
      <c r="O73" s="64"/>
      <c r="P73" s="64"/>
      <c r="Q73" s="64"/>
      <c r="R73" s="64"/>
      <c r="S73" s="64"/>
    </row>
    <row r="74" spans="2:19" ht="13.5" customHeight="1">
      <c r="B74" s="17"/>
      <c r="C74" s="14"/>
      <c r="D74" s="23"/>
      <c r="E74" s="21"/>
      <c r="F74" s="19"/>
      <c r="G74" s="21"/>
      <c r="H74" s="11"/>
      <c r="I74" s="73"/>
      <c r="J74" s="37"/>
      <c r="K74" s="15"/>
      <c r="M74" s="64"/>
      <c r="N74" s="64"/>
      <c r="O74" s="64"/>
      <c r="P74" s="64"/>
      <c r="Q74" s="64"/>
      <c r="R74" s="64"/>
      <c r="S74" s="64"/>
    </row>
    <row r="75" spans="2:19" ht="13.5" customHeight="1" thickBot="1">
      <c r="B75" s="17"/>
      <c r="C75" s="18"/>
      <c r="D75" s="19"/>
      <c r="E75" s="19"/>
      <c r="F75" s="19"/>
      <c r="G75" s="19"/>
      <c r="H75" s="19"/>
      <c r="I75" s="73"/>
      <c r="J75" s="37"/>
      <c r="K75" s="15"/>
      <c r="M75" s="64"/>
      <c r="N75" s="64"/>
      <c r="O75" s="64"/>
      <c r="P75" s="64"/>
      <c r="Q75" s="64"/>
      <c r="R75" s="64"/>
      <c r="S75" s="64"/>
    </row>
    <row r="76" spans="2:19" ht="13.5" customHeight="1" thickBot="1" thickTop="1">
      <c r="B76" s="88" t="s">
        <v>17</v>
      </c>
      <c r="C76" s="89"/>
      <c r="D76" s="24">
        <f aca="true" t="shared" si="3" ref="D76:I76">SUM(D7:D75)</f>
        <v>0</v>
      </c>
      <c r="E76" s="24">
        <f t="shared" si="3"/>
        <v>0</v>
      </c>
      <c r="F76" s="24">
        <f t="shared" si="3"/>
        <v>300000</v>
      </c>
      <c r="G76" s="24">
        <f t="shared" si="3"/>
        <v>61723</v>
      </c>
      <c r="H76" s="24">
        <f t="shared" si="3"/>
        <v>625173</v>
      </c>
      <c r="I76" s="74">
        <f t="shared" si="3"/>
        <v>0</v>
      </c>
      <c r="J76" s="38">
        <f>SUM(D76:I76)</f>
        <v>986896</v>
      </c>
      <c r="K76" s="25">
        <f>SUM(K7:K75)</f>
        <v>20574.333333333332</v>
      </c>
      <c r="M76" s="64"/>
      <c r="N76" s="64"/>
      <c r="O76" s="64"/>
      <c r="P76" s="64"/>
      <c r="Q76" s="64"/>
      <c r="R76" s="64"/>
      <c r="S76" s="64"/>
    </row>
    <row r="77" spans="2:19" ht="13.5" customHeight="1" hidden="1">
      <c r="B77" s="86" t="s">
        <v>62</v>
      </c>
      <c r="C77" s="87"/>
      <c r="D77" s="24"/>
      <c r="E77" s="24"/>
      <c r="F77" s="24"/>
      <c r="G77" s="24"/>
      <c r="H77" s="24"/>
      <c r="I77" s="74"/>
      <c r="J77" s="38"/>
      <c r="K77" s="26"/>
      <c r="M77" s="64"/>
      <c r="N77" s="64"/>
      <c r="O77" s="64"/>
      <c r="P77" s="64"/>
      <c r="Q77" s="64"/>
      <c r="R77" s="64"/>
      <c r="S77" s="64"/>
    </row>
    <row r="78" spans="2:19" ht="13.5" customHeight="1" hidden="1">
      <c r="B78" s="86" t="s">
        <v>62</v>
      </c>
      <c r="C78" s="87"/>
      <c r="D78" s="24"/>
      <c r="E78" s="24"/>
      <c r="F78" s="24"/>
      <c r="G78" s="24"/>
      <c r="H78" s="24"/>
      <c r="I78" s="74"/>
      <c r="J78" s="38"/>
      <c r="K78" s="26"/>
      <c r="M78" s="64"/>
      <c r="N78" s="64"/>
      <c r="O78" s="64"/>
      <c r="P78" s="64"/>
      <c r="Q78" s="64"/>
      <c r="R78" s="64"/>
      <c r="S78" s="64"/>
    </row>
    <row r="79" spans="2:19" ht="13.5" customHeight="1" hidden="1">
      <c r="B79" s="86" t="s">
        <v>62</v>
      </c>
      <c r="C79" s="87"/>
      <c r="D79" s="24"/>
      <c r="E79" s="24"/>
      <c r="F79" s="24"/>
      <c r="G79" s="24"/>
      <c r="H79" s="24"/>
      <c r="I79" s="74"/>
      <c r="J79" s="38"/>
      <c r="K79" s="26"/>
      <c r="M79" s="64"/>
      <c r="N79" s="64"/>
      <c r="O79" s="64"/>
      <c r="P79" s="64"/>
      <c r="Q79" s="64"/>
      <c r="R79" s="64"/>
      <c r="S79" s="64"/>
    </row>
    <row r="80" spans="2:19" ht="13.5" customHeight="1" thickBot="1" thickTop="1">
      <c r="B80" s="88" t="s">
        <v>18</v>
      </c>
      <c r="C80" s="89"/>
      <c r="D80" s="24">
        <f>1148777-(D76)-SUM(D77:D79)</f>
        <v>1148777</v>
      </c>
      <c r="E80" s="24">
        <f>1148777-(E76)-SUM(E77:E79)</f>
        <v>1148777</v>
      </c>
      <c r="F80" s="24">
        <f>1378533-(F76)-SUM(F77:F79)</f>
        <v>1078533</v>
      </c>
      <c r="G80" s="24">
        <f>229755-(G76)-SUM(G77:G79)</f>
        <v>168032</v>
      </c>
      <c r="H80" s="24">
        <f>689268-(H76)-SUM(H77:H79)</f>
        <v>64095</v>
      </c>
      <c r="I80" s="75">
        <f>SUM(I77:I79)-(I76)</f>
        <v>0</v>
      </c>
      <c r="J80" s="39">
        <f>SUM(D80:I80)</f>
        <v>3608214</v>
      </c>
      <c r="K80" s="26" t="s">
        <v>16</v>
      </c>
      <c r="M80" s="64"/>
      <c r="N80" s="64"/>
      <c r="O80" s="64"/>
      <c r="P80" s="64"/>
      <c r="Q80" s="64"/>
      <c r="R80" s="64"/>
      <c r="S80" s="64"/>
    </row>
    <row r="81" spans="2:19" ht="13.5" customHeight="1" thickBot="1" thickTop="1">
      <c r="B81" s="86" t="s">
        <v>63</v>
      </c>
      <c r="C81" s="87"/>
      <c r="D81" s="76"/>
      <c r="E81" s="76"/>
      <c r="F81" s="76"/>
      <c r="G81" s="76"/>
      <c r="H81" s="76"/>
      <c r="I81" s="76"/>
      <c r="J81" s="39">
        <f>(J76)+(J80)</f>
        <v>4595110</v>
      </c>
      <c r="K81" s="77"/>
      <c r="M81" s="64"/>
      <c r="N81" s="64"/>
      <c r="O81" s="64"/>
      <c r="P81" s="64"/>
      <c r="Q81" s="64"/>
      <c r="R81" s="64"/>
      <c r="S81" s="64"/>
    </row>
    <row r="82" spans="1:19" ht="13.5" customHeight="1" thickBot="1" thickTop="1">
      <c r="A82" s="84">
        <v>621999</v>
      </c>
      <c r="B82" s="86" t="s">
        <v>64</v>
      </c>
      <c r="C82" s="87"/>
      <c r="D82" s="76"/>
      <c r="E82" s="76"/>
      <c r="F82" s="76"/>
      <c r="G82" s="76"/>
      <c r="H82" s="76"/>
      <c r="I82" s="76"/>
      <c r="J82" s="39">
        <v>510568</v>
      </c>
      <c r="K82" s="77"/>
      <c r="M82" s="64"/>
      <c r="N82" s="64"/>
      <c r="O82" s="64"/>
      <c r="P82" s="64"/>
      <c r="Q82" s="64"/>
      <c r="R82" s="64"/>
      <c r="S82" s="64"/>
    </row>
    <row r="83" spans="2:19" ht="13.5" customHeight="1" thickBot="1" thickTop="1">
      <c r="B83" s="86" t="s">
        <v>65</v>
      </c>
      <c r="C83" s="87"/>
      <c r="D83" s="76"/>
      <c r="E83" s="76"/>
      <c r="F83" s="76"/>
      <c r="G83" s="76"/>
      <c r="H83" s="76"/>
      <c r="I83" s="76"/>
      <c r="J83" s="78">
        <f>SUM(J81:J82)</f>
        <v>5105678</v>
      </c>
      <c r="K83" s="77"/>
      <c r="M83" s="64"/>
      <c r="N83" s="64"/>
      <c r="O83" s="64"/>
      <c r="P83" s="64"/>
      <c r="Q83" s="64"/>
      <c r="R83" s="64"/>
      <c r="S83" s="64"/>
    </row>
    <row r="84" spans="3:19" ht="13.5" customHeight="1" thickTop="1">
      <c r="C84" s="1" t="s">
        <v>75</v>
      </c>
      <c r="M84" s="64"/>
      <c r="N84" s="64"/>
      <c r="O84" s="64"/>
      <c r="P84" s="64"/>
      <c r="Q84" s="64"/>
      <c r="R84" s="63"/>
      <c r="S84" s="63"/>
    </row>
    <row r="85" spans="3:19" ht="13.5" customHeight="1" hidden="1">
      <c r="C85" s="82"/>
      <c r="I85" s="1" t="s">
        <v>69</v>
      </c>
      <c r="J85" s="80">
        <v>5105678</v>
      </c>
      <c r="M85" s="64">
        <f>SUM(M15:M84)</f>
        <v>0</v>
      </c>
      <c r="N85" s="64">
        <f>SUM(N15:N84)</f>
        <v>0</v>
      </c>
      <c r="O85" s="64">
        <f>SUM(O15:O84)</f>
        <v>0</v>
      </c>
      <c r="P85" s="64">
        <f>SUM(P15:P84)</f>
        <v>0</v>
      </c>
      <c r="Q85" s="64">
        <f>SUM(Q15:Q84)</f>
        <v>0</v>
      </c>
      <c r="R85" s="66"/>
      <c r="S85" s="66"/>
    </row>
    <row r="86" spans="9:10" ht="13.5" customHeight="1" hidden="1">
      <c r="I86" s="1" t="s">
        <v>70</v>
      </c>
      <c r="J86" s="1">
        <v>-510568</v>
      </c>
    </row>
    <row r="87" spans="9:10" ht="13.5" customHeight="1" hidden="1">
      <c r="I87" s="1" t="s">
        <v>68</v>
      </c>
      <c r="J87" s="79">
        <f>SUM(J85:J86)</f>
        <v>4595110</v>
      </c>
    </row>
    <row r="88" spans="9:10" ht="13.5" customHeight="1" hidden="1">
      <c r="I88" s="1">
        <v>5</v>
      </c>
      <c r="J88" s="81">
        <f>(J87)*0.05</f>
        <v>229755.5</v>
      </c>
    </row>
    <row r="89" spans="9:10" ht="13.5" customHeight="1" hidden="1">
      <c r="I89" s="1">
        <v>15</v>
      </c>
      <c r="J89" s="81">
        <f>(J87)*0.15</f>
        <v>689266.5</v>
      </c>
    </row>
    <row r="90" spans="9:10" ht="13.5" customHeight="1" hidden="1">
      <c r="I90" s="1">
        <v>25</v>
      </c>
      <c r="J90" s="81">
        <f>(J87)*0.25</f>
        <v>1148777.5</v>
      </c>
    </row>
    <row r="91" spans="9:10" ht="13.5" customHeight="1" hidden="1">
      <c r="I91" s="1">
        <v>25</v>
      </c>
      <c r="J91" s="81">
        <f>(J87)*0.25</f>
        <v>1148777.5</v>
      </c>
    </row>
    <row r="92" spans="9:10" ht="13.5" customHeight="1" hidden="1">
      <c r="I92" s="1">
        <v>30</v>
      </c>
      <c r="J92" s="83">
        <f>(J87)*0.3</f>
        <v>1378533</v>
      </c>
    </row>
    <row r="93" ht="13.5" customHeight="1" hidden="1">
      <c r="J93" s="81">
        <f>SUM(J88:J92)</f>
        <v>4595110</v>
      </c>
    </row>
    <row r="94" ht="13.5" customHeight="1"/>
    <row r="95" ht="13.5" customHeight="1"/>
    <row r="96" ht="13.5" customHeight="1"/>
    <row r="97" ht="13.5" customHeight="1"/>
  </sheetData>
  <sheetProtection password="ECF4" sheet="1"/>
  <mergeCells count="8"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25" right="0.25" top="0.75" bottom="0.75" header="0.3" footer="0.3"/>
  <pageSetup horizontalDpi="600" verticalDpi="600" orientation="landscape" r:id="rId1"/>
  <headerFooter>
    <oddHeader>&amp;RVAWA FFY21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Lemrow, Jude</dc:creator>
  <cp:keywords/>
  <dc:description/>
  <cp:lastModifiedBy>Lemrow, Jude</cp:lastModifiedBy>
  <cp:lastPrinted>2019-12-16T20:16:13Z</cp:lastPrinted>
  <dcterms:created xsi:type="dcterms:W3CDTF">2007-10-24T22:23:17Z</dcterms:created>
  <dcterms:modified xsi:type="dcterms:W3CDTF">2022-02-22T23:44:23Z</dcterms:modified>
  <cp:category/>
  <cp:version/>
  <cp:contentType/>
  <cp:contentStatus/>
</cp:coreProperties>
</file>